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січень-травень" sheetId="1" r:id="rId1"/>
  </sheets>
  <definedNames>
    <definedName name="_xlnm.Print_Titles" localSheetId="0">'січень-травень'!$5:$7</definedName>
  </definedNames>
  <calcPr fullCalcOnLoad="1"/>
</workbook>
</file>

<file path=xl/sharedStrings.xml><?xml version="1.0" encoding="utf-8"?>
<sst xmlns="http://schemas.openxmlformats.org/spreadsheetml/2006/main" count="195" uniqueCount="144">
  <si>
    <t>Освіта</t>
  </si>
  <si>
    <t>Школи естетичного виховання дітей</t>
  </si>
  <si>
    <t>Фізична культура і спорт</t>
  </si>
  <si>
    <t>Разом видатків по загальному фонду</t>
  </si>
  <si>
    <t>Разом видатків по спеціальному фонду</t>
  </si>
  <si>
    <t>тис.грн.</t>
  </si>
  <si>
    <t>Інші субвенції</t>
  </si>
  <si>
    <t>Бібліотеки</t>
  </si>
  <si>
    <t>Резервний фонд</t>
  </si>
  <si>
    <t>Будівництво</t>
  </si>
  <si>
    <t>Утилізація відходів</t>
  </si>
  <si>
    <t>Цільові фонди</t>
  </si>
  <si>
    <t>Інші додаткові дотації</t>
  </si>
  <si>
    <t>Житлово-комунальне господарство</t>
  </si>
  <si>
    <t>Культура і мистецтво</t>
  </si>
  <si>
    <t>Інші видатки</t>
  </si>
  <si>
    <t xml:space="preserve"> ВИКОНАННЯ ВИДАТКІВ</t>
  </si>
  <si>
    <t>зведеного бюджету Магдалинівського району</t>
  </si>
  <si>
    <t>(+, -)</t>
  </si>
  <si>
    <t>(%)</t>
  </si>
  <si>
    <t>ЗАГАЛЬНИЙ ФОНД</t>
  </si>
  <si>
    <t>СПЕЦІАЛЬНИЙ ФОНД</t>
  </si>
  <si>
    <t>Виконання</t>
  </si>
  <si>
    <t>ВСЬОГО ВИДАТКІВ                                                                                                                                                                                                                                  по загальному і спеціальному фонду</t>
  </si>
  <si>
    <t>Начальник фінансового управління</t>
  </si>
  <si>
    <t>Кацай Т.Л.</t>
  </si>
  <si>
    <t>Державне управління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</si>
  <si>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</si>
  <si>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</si>
  <si>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</si>
  <si>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Інші видатки на соціальний захист ветеранів війни та праці</t>
  </si>
  <si>
    <t>Благоустрій міст, сіл, селищ</t>
  </si>
  <si>
    <t>Філармонії, музичні колективи і ансамблі та інші мистецькі заклади та заходи</t>
  </si>
  <si>
    <t>Палаци і будинки культури, клуби та інші заклади клубного типу</t>
  </si>
  <si>
    <t>Інші культурно-освітні заклади та заходи</t>
  </si>
  <si>
    <t>Транспорт, дорожнє господарство, зв`язок, телекомунікації та інформатика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</si>
  <si>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</si>
  <si>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Мазур О.М. 0569121251</t>
  </si>
  <si>
    <t>План на вказаний період з урахуванням змін</t>
  </si>
  <si>
    <t>Касові видатки за вказаний період</t>
  </si>
  <si>
    <t>Показник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</si>
  <si>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</si>
  <si>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</si>
  <si>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</si>
  <si>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</si>
  <si>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</si>
  <si>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</si>
  <si>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</si>
  <si>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</si>
  <si>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</si>
  <si>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</si>
  <si>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</si>
  <si>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</si>
  <si>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</si>
  <si>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</si>
  <si>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</si>
  <si>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</si>
  <si>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</si>
  <si>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</si>
  <si>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</si>
  <si>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</si>
  <si>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</si>
  <si>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</si>
  <si>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</si>
  <si>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</si>
  <si>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</si>
  <si>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</si>
  <si>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</si>
  <si>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3000</t>
  </si>
  <si>
    <t>3080</t>
  </si>
  <si>
    <t>Надання допомоги на догляд за інвалідом і чи іі групи внаслідок психічного розладу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</si>
  <si>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</si>
  <si>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</si>
  <si>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3201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</si>
  <si>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</si>
  <si>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</si>
  <si>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</si>
  <si>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4000</t>
  </si>
  <si>
    <t>4030</t>
  </si>
  <si>
    <t>4060</t>
  </si>
  <si>
    <t>4090</t>
  </si>
  <si>
    <t>4100</t>
  </si>
  <si>
    <t>4200</t>
  </si>
  <si>
    <t>5000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</si>
  <si>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</si>
  <si>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</si>
  <si>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</si>
  <si>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</si>
  <si>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</si>
  <si>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</si>
  <si>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</si>
  <si>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</si>
  <si>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</si>
  <si>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6052</t>
  </si>
  <si>
    <t>Забезпечення функціонування водопровідно-каналізаційного господарства</t>
  </si>
  <si>
    <t>6060</t>
  </si>
  <si>
    <t>6600</t>
  </si>
  <si>
    <t>6650</t>
  </si>
  <si>
    <t>Утримання та розвиток інфраструктури доріг</t>
  </si>
  <si>
    <t>8010</t>
  </si>
  <si>
    <t>8290</t>
  </si>
  <si>
    <t>8600</t>
  </si>
  <si>
    <t>8700</t>
  </si>
  <si>
    <t>8800</t>
  </si>
  <si>
    <t>6021</t>
  </si>
  <si>
    <t>Капітальний ремонт житлового фонду</t>
  </si>
  <si>
    <t>6300</t>
  </si>
  <si>
    <t>6310</t>
  </si>
  <si>
    <t>Реалізація заходів щодо інвестиційного розвитку території</t>
  </si>
  <si>
    <t>9100</t>
  </si>
  <si>
    <t>9120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</si>
  <si>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</si>
  <si>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</si>
  <si>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</si>
  <si>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Надання допомоги сім'ям з дітьми, малозабезпеченим  сім’ям, інвалідам з дитинства, дітям-інвалідам та тимчасової допомоги дітям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</si>
  <si>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</si>
  <si>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</si>
  <si>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</si>
  <si>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КПКВМБ</t>
  </si>
  <si>
    <t>7300</t>
  </si>
  <si>
    <t>Сільське і лісове господарство, рибне господарство та мисливство</t>
  </si>
  <si>
    <t>7310</t>
  </si>
  <si>
    <t>Проведення заходів із землеустрою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</si>
  <si>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</si>
  <si>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</si>
  <si>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6421</t>
  </si>
  <si>
    <t>Збереження, розвиток, реконструкція та реставрація пам`яток історії та культури</t>
  </si>
  <si>
    <t>Видатки не віднесені до основних груп</t>
  </si>
  <si>
    <t>3240</t>
  </si>
  <si>
    <t>Організація та проведення громадських робіт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</si>
  <si>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</t>
  </si>
  <si>
    <t>7400</t>
  </si>
  <si>
    <t>Інші послуги, пов`язані з економічною діяльністю</t>
  </si>
  <si>
    <t>7410</t>
  </si>
  <si>
    <t>Заходи з енергозбереження</t>
  </si>
  <si>
    <t>8000</t>
  </si>
  <si>
    <t>Видатки, не віднесені до основних груп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</si>
  <si>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</si>
  <si>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</si>
  <si>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7470</t>
  </si>
  <si>
    <t>Внески до статутного капіталу суб`єктів господарювання</t>
  </si>
  <si>
    <t>8300</t>
  </si>
  <si>
    <t>Субвенція іншим бюджетам на виконання інвестиційних проектів</t>
  </si>
  <si>
    <t>за січень - травень 2017 року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</si>
</sst>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#,##0.0_р_."/>
    <numFmt numFmtId="184" formatCode="#0.00"/>
    <numFmt numFmtId="185" formatCode="#0.000"/>
    <numFmt numFmtId="186" formatCode="#,##0.0"/>
    <numFmt numFmtId="187" formatCode="#,##0_р_."/>
    <numFmt numFmtId="188" formatCode="0.0000000"/>
    <numFmt numFmtId="189" formatCode="#,##0.000_р_."/>
    <numFmt numFmtId="190" formatCode="#,##0.000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top" wrapText="1"/>
    </xf>
    <xf numFmtId="0" fontId="11" fillId="33" borderId="10" xfId="53" applyFont="1" applyFill="1" applyBorder="1" applyAlignment="1">
      <alignment vertical="center" wrapText="1"/>
      <protection/>
    </xf>
    <xf numFmtId="0" fontId="12" fillId="0" borderId="10" xfId="53" applyFont="1" applyBorder="1" applyAlignment="1">
      <alignment horizontal="left" vertical="top" wrapText="1"/>
      <protection/>
    </xf>
    <xf numFmtId="183" fontId="4" fillId="0" borderId="11" xfId="0" applyNumberFormat="1" applyFont="1" applyFill="1" applyBorder="1" applyAlignment="1">
      <alignment horizontal="right" vertical="top" wrapText="1"/>
    </xf>
    <xf numFmtId="183" fontId="5" fillId="34" borderId="11" xfId="0" applyNumberFormat="1" applyFont="1" applyFill="1" applyBorder="1" applyAlignment="1">
      <alignment horizontal="right" vertical="top" wrapText="1"/>
    </xf>
    <xf numFmtId="0" fontId="12" fillId="0" borderId="12" xfId="53" applyFont="1" applyBorder="1" applyAlignment="1" quotePrefix="1">
      <alignment horizontal="center" vertical="top" wrapText="1"/>
      <protection/>
    </xf>
    <xf numFmtId="0" fontId="11" fillId="33" borderId="12" xfId="53" applyFont="1" applyFill="1" applyBorder="1" applyAlignment="1" quotePrefix="1">
      <alignment horizontal="center" vertical="center" wrapText="1"/>
      <protection/>
    </xf>
    <xf numFmtId="183" fontId="11" fillId="33" borderId="11" xfId="53" applyNumberFormat="1" applyFont="1" applyFill="1" applyBorder="1" applyAlignment="1">
      <alignment vertical="center" wrapText="1"/>
      <protection/>
    </xf>
    <xf numFmtId="183" fontId="5" fillId="34" borderId="13" xfId="0" applyNumberFormat="1" applyFont="1" applyFill="1" applyBorder="1" applyAlignment="1">
      <alignment horizontal="right" vertical="top" wrapText="1"/>
    </xf>
    <xf numFmtId="183" fontId="6" fillId="35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84" fontId="13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/>
    </xf>
    <xf numFmtId="189" fontId="11" fillId="33" borderId="10" xfId="53" applyNumberFormat="1" applyFont="1" applyFill="1" applyBorder="1" applyAlignment="1">
      <alignment vertical="center" wrapText="1"/>
      <protection/>
    </xf>
    <xf numFmtId="189" fontId="4" fillId="0" borderId="10" xfId="59" applyNumberFormat="1" applyFont="1" applyFill="1" applyBorder="1" applyAlignment="1">
      <alignment horizontal="right" vertical="top" wrapText="1"/>
    </xf>
    <xf numFmtId="189" fontId="5" fillId="34" borderId="10" xfId="0" applyNumberFormat="1" applyFont="1" applyFill="1" applyBorder="1" applyAlignment="1">
      <alignment horizontal="right" vertical="top" wrapText="1"/>
    </xf>
    <xf numFmtId="189" fontId="5" fillId="34" borderId="10" xfId="59" applyNumberFormat="1" applyFont="1" applyFill="1" applyBorder="1" applyAlignment="1">
      <alignment horizontal="right" vertical="top" wrapText="1"/>
    </xf>
    <xf numFmtId="189" fontId="6" fillId="35" borderId="15" xfId="0" applyNumberFormat="1" applyFont="1" applyFill="1" applyBorder="1" applyAlignment="1">
      <alignment horizontal="center" vertical="center" wrapText="1"/>
    </xf>
    <xf numFmtId="189" fontId="6" fillId="35" borderId="15" xfId="59" applyNumberFormat="1" applyFont="1" applyFill="1" applyBorder="1" applyAlignment="1">
      <alignment horizontal="center" vertical="center" wrapText="1"/>
    </xf>
    <xf numFmtId="189" fontId="12" fillId="0" borderId="10" xfId="53" applyNumberFormat="1" applyFont="1" applyBorder="1" applyAlignment="1">
      <alignment horizontal="right" vertical="top" wrapText="1"/>
      <protection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182" fontId="4" fillId="0" borderId="10" xfId="59" applyNumberFormat="1" applyFont="1" applyFill="1" applyBorder="1" applyAlignment="1">
      <alignment horizontal="right" vertical="top" wrapText="1"/>
    </xf>
    <xf numFmtId="182" fontId="4" fillId="0" borderId="11" xfId="0" applyNumberFormat="1" applyFont="1" applyFill="1" applyBorder="1" applyAlignment="1">
      <alignment horizontal="right" vertical="top" wrapText="1"/>
    </xf>
    <xf numFmtId="185" fontId="4" fillId="0" borderId="10" xfId="0" applyNumberFormat="1" applyFont="1" applyFill="1" applyBorder="1" applyAlignment="1">
      <alignment horizontal="right" vertical="top" wrapText="1"/>
    </xf>
    <xf numFmtId="185" fontId="4" fillId="0" borderId="10" xfId="0" applyNumberFormat="1" applyFont="1" applyBorder="1" applyAlignment="1">
      <alignment horizontal="right" vertical="top" wrapText="1"/>
    </xf>
    <xf numFmtId="185" fontId="4" fillId="0" borderId="10" xfId="59" applyNumberFormat="1" applyFont="1" applyFill="1" applyBorder="1" applyAlignment="1">
      <alignment horizontal="right" vertical="top" wrapText="1"/>
    </xf>
    <xf numFmtId="185" fontId="12" fillId="0" borderId="10" xfId="53" applyNumberFormat="1" applyFont="1" applyBorder="1" applyAlignment="1">
      <alignment horizontal="right" vertical="top" wrapText="1"/>
      <protection/>
    </xf>
    <xf numFmtId="185" fontId="11" fillId="33" borderId="10" xfId="53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top" wrapText="1"/>
    </xf>
    <xf numFmtId="0" fontId="10" fillId="36" borderId="15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22" xfId="0" applyFont="1" applyFill="1" applyBorder="1" applyAlignment="1">
      <alignment horizontal="left" vertical="center" wrapText="1"/>
    </xf>
    <xf numFmtId="0" fontId="6" fillId="37" borderId="23" xfId="0" applyFont="1" applyFill="1" applyBorder="1" applyAlignment="1">
      <alignment horizontal="center" vertical="top"/>
    </xf>
    <xf numFmtId="0" fontId="6" fillId="37" borderId="24" xfId="0" applyFont="1" applyFill="1" applyBorder="1" applyAlignment="1">
      <alignment horizontal="center" vertical="top"/>
    </xf>
    <xf numFmtId="0" fontId="6" fillId="37" borderId="25" xfId="0" applyFont="1" applyFill="1" applyBorder="1" applyAlignment="1">
      <alignment horizontal="center" vertical="top"/>
    </xf>
    <xf numFmtId="0" fontId="8" fillId="34" borderId="26" xfId="0" applyFont="1" applyFill="1" applyBorder="1" applyAlignment="1">
      <alignment horizontal="left" vertical="top" wrapText="1"/>
    </xf>
    <xf numFmtId="0" fontId="8" fillId="34" borderId="27" xfId="0" applyFont="1" applyFill="1" applyBorder="1" applyAlignment="1">
      <alignment horizontal="left" vertical="top" wrapText="1"/>
    </xf>
    <xf numFmtId="0" fontId="6" fillId="37" borderId="26" xfId="0" applyFont="1" applyFill="1" applyBorder="1" applyAlignment="1">
      <alignment horizontal="center" vertical="top" wrapText="1"/>
    </xf>
    <xf numFmtId="0" fontId="6" fillId="37" borderId="28" xfId="0" applyFont="1" applyFill="1" applyBorder="1" applyAlignment="1">
      <alignment horizontal="center" vertical="top" wrapText="1"/>
    </xf>
    <xf numFmtId="0" fontId="6" fillId="37" borderId="29" xfId="0" applyFont="1" applyFill="1" applyBorder="1" applyAlignment="1">
      <alignment horizontal="center" vertical="top" wrapText="1"/>
    </xf>
    <xf numFmtId="0" fontId="8" fillId="34" borderId="26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="70" zoomScaleNormal="70" zoomScaleSheetLayoutView="70" workbookViewId="0" topLeftCell="A80">
      <selection activeCell="G47" sqref="G1:K16384"/>
    </sheetView>
  </sheetViews>
  <sheetFormatPr defaultColWidth="9.00390625" defaultRowHeight="12.75"/>
  <cols>
    <col min="1" max="1" width="10.125" style="0" customWidth="1"/>
    <col min="2" max="2" width="85.375" style="1" customWidth="1"/>
    <col min="3" max="3" width="22.125" style="0" customWidth="1"/>
    <col min="4" max="4" width="21.125" style="0" customWidth="1"/>
    <col min="5" max="5" width="18.25390625" style="0" customWidth="1"/>
    <col min="6" max="6" width="13.375" style="0" customWidth="1"/>
  </cols>
  <sheetData>
    <row r="1" spans="1:6" ht="20.25">
      <c r="A1" s="44" t="s">
        <v>16</v>
      </c>
      <c r="B1" s="44"/>
      <c r="C1" s="44"/>
      <c r="D1" s="44"/>
      <c r="E1" s="44"/>
      <c r="F1" s="44"/>
    </row>
    <row r="2" spans="1:6" ht="20.25">
      <c r="A2" s="44" t="s">
        <v>17</v>
      </c>
      <c r="B2" s="44"/>
      <c r="C2" s="44"/>
      <c r="D2" s="44"/>
      <c r="E2" s="44"/>
      <c r="F2" s="44"/>
    </row>
    <row r="3" spans="1:6" ht="20.25">
      <c r="A3" s="44" t="s">
        <v>143</v>
      </c>
      <c r="B3" s="44"/>
      <c r="C3" s="44"/>
      <c r="D3" s="44"/>
      <c r="E3" s="44"/>
      <c r="F3" s="44"/>
    </row>
    <row r="4" spans="2:6" ht="11.25" customHeight="1">
      <c r="B4" s="45"/>
      <c r="C4" s="45"/>
      <c r="D4" s="45"/>
      <c r="E4" s="45"/>
      <c r="F4" s="45"/>
    </row>
    <row r="5" spans="2:6" ht="21" customHeight="1" thickBot="1">
      <c r="B5" s="2"/>
      <c r="C5" s="3"/>
      <c r="D5" s="3"/>
      <c r="F5" s="4" t="s">
        <v>5</v>
      </c>
    </row>
    <row r="6" spans="1:6" ht="24" customHeight="1">
      <c r="A6" s="48" t="s">
        <v>118</v>
      </c>
      <c r="B6" s="50" t="s">
        <v>40</v>
      </c>
      <c r="C6" s="52" t="s">
        <v>38</v>
      </c>
      <c r="D6" s="52" t="s">
        <v>39</v>
      </c>
      <c r="E6" s="46" t="s">
        <v>22</v>
      </c>
      <c r="F6" s="47"/>
    </row>
    <row r="7" spans="1:6" ht="30" customHeight="1" thickBot="1">
      <c r="A7" s="49"/>
      <c r="B7" s="51"/>
      <c r="C7" s="53"/>
      <c r="D7" s="53"/>
      <c r="E7" s="35" t="s">
        <v>18</v>
      </c>
      <c r="F7" s="36" t="s">
        <v>19</v>
      </c>
    </row>
    <row r="8" spans="1:6" ht="21.75" customHeight="1">
      <c r="A8" s="56" t="s">
        <v>20</v>
      </c>
      <c r="B8" s="57"/>
      <c r="C8" s="57"/>
      <c r="D8" s="57"/>
      <c r="E8" s="57"/>
      <c r="F8" s="58"/>
    </row>
    <row r="9" spans="1:6" ht="21" customHeight="1">
      <c r="A9" s="21" t="s">
        <v>41</v>
      </c>
      <c r="B9" s="16" t="s">
        <v>26</v>
      </c>
      <c r="C9" s="28">
        <f>C10</f>
        <v>7945.562000000001</v>
      </c>
      <c r="D9" s="28">
        <f>D10</f>
        <v>6928.110250000001</v>
      </c>
      <c r="E9" s="28">
        <f>E10</f>
        <v>-1017.4517500000002</v>
      </c>
      <c r="F9" s="22">
        <f aca="true" t="shared" si="0" ref="F9:F36">D9/C9*100</f>
        <v>87.19471637122712</v>
      </c>
    </row>
    <row r="10" spans="1:6" ht="60" customHeight="1">
      <c r="A10" s="20" t="s">
        <v>42</v>
      </c>
      <c r="B10" s="17" t="s">
        <v>130</v>
      </c>
      <c r="C10" s="41">
        <v>7945.562000000001</v>
      </c>
      <c r="D10" s="41">
        <v>6928.110250000001</v>
      </c>
      <c r="E10" s="37">
        <f>D10-C10</f>
        <v>-1017.4517500000002</v>
      </c>
      <c r="F10" s="38">
        <f t="shared" si="0"/>
        <v>87.19471637122712</v>
      </c>
    </row>
    <row r="11" spans="1:6" ht="21" customHeight="1">
      <c r="A11" s="21" t="s">
        <v>44</v>
      </c>
      <c r="B11" s="16" t="s">
        <v>0</v>
      </c>
      <c r="C11" s="28">
        <f>SUM(C12:C19)</f>
        <v>52099.472389999995</v>
      </c>
      <c r="D11" s="28">
        <f>SUM(D12:D19)</f>
        <v>43669.75275000001</v>
      </c>
      <c r="E11" s="28">
        <f>D11-C11</f>
        <v>-8429.719639999988</v>
      </c>
      <c r="F11" s="22">
        <f t="shared" si="0"/>
        <v>83.81995200086135</v>
      </c>
    </row>
    <row r="12" spans="1:6" ht="20.25" customHeight="1">
      <c r="A12" s="20" t="s">
        <v>45</v>
      </c>
      <c r="B12" s="17" t="s">
        <v>46</v>
      </c>
      <c r="C12" s="41">
        <v>8346.531</v>
      </c>
      <c r="D12" s="41">
        <v>6951.324769999997</v>
      </c>
      <c r="E12" s="37">
        <f>D12-C12</f>
        <v>-1395.2062300000034</v>
      </c>
      <c r="F12" s="38">
        <f t="shared" si="0"/>
        <v>83.28399870556997</v>
      </c>
    </row>
    <row r="13" spans="1:6" ht="60" customHeight="1">
      <c r="A13" s="20" t="s">
        <v>47</v>
      </c>
      <c r="B13" s="17" t="s">
        <v>48</v>
      </c>
      <c r="C13" s="41">
        <v>40730.17039</v>
      </c>
      <c r="D13" s="41">
        <v>34093.33503</v>
      </c>
      <c r="E13" s="37">
        <f aca="true" t="shared" si="1" ref="E13:E59">D13-C13</f>
        <v>-6636.835359999997</v>
      </c>
      <c r="F13" s="38">
        <f t="shared" si="0"/>
        <v>83.70535822352106</v>
      </c>
    </row>
    <row r="14" spans="1:6" ht="60" customHeight="1">
      <c r="A14" s="20" t="s">
        <v>49</v>
      </c>
      <c r="B14" s="17" t="s">
        <v>50</v>
      </c>
      <c r="C14" s="41">
        <v>728.316</v>
      </c>
      <c r="D14" s="41">
        <v>638.84977</v>
      </c>
      <c r="E14" s="37">
        <f t="shared" si="1"/>
        <v>-89.46623</v>
      </c>
      <c r="F14" s="38">
        <f t="shared" si="0"/>
        <v>87.71601475183849</v>
      </c>
    </row>
    <row r="15" spans="1:6" ht="39.75" customHeight="1">
      <c r="A15" s="20" t="s">
        <v>51</v>
      </c>
      <c r="B15" s="17" t="s">
        <v>52</v>
      </c>
      <c r="C15" s="41">
        <v>699.2550000000002</v>
      </c>
      <c r="D15" s="41">
        <v>637.9043400000002</v>
      </c>
      <c r="E15" s="37">
        <f t="shared" si="1"/>
        <v>-61.35066000000006</v>
      </c>
      <c r="F15" s="38">
        <f t="shared" si="0"/>
        <v>91.22628225754552</v>
      </c>
    </row>
    <row r="16" spans="1:6" ht="39.75" customHeight="1">
      <c r="A16" s="20" t="s">
        <v>53</v>
      </c>
      <c r="B16" s="17" t="s">
        <v>54</v>
      </c>
      <c r="C16" s="41">
        <v>569</v>
      </c>
      <c r="D16" s="41">
        <v>451.12990999999994</v>
      </c>
      <c r="E16" s="37">
        <f t="shared" si="1"/>
        <v>-117.87009000000006</v>
      </c>
      <c r="F16" s="38">
        <f t="shared" si="0"/>
        <v>79.28469420035148</v>
      </c>
    </row>
    <row r="17" spans="1:6" ht="20.25" customHeight="1">
      <c r="A17" s="20" t="s">
        <v>55</v>
      </c>
      <c r="B17" s="17" t="s">
        <v>56</v>
      </c>
      <c r="C17" s="41">
        <v>804.1189999999999</v>
      </c>
      <c r="D17" s="41">
        <v>728.9065</v>
      </c>
      <c r="E17" s="37">
        <f t="shared" si="1"/>
        <v>-75.21249999999986</v>
      </c>
      <c r="F17" s="38">
        <f t="shared" si="0"/>
        <v>90.64659583967051</v>
      </c>
    </row>
    <row r="18" spans="1:6" ht="20.25" customHeight="1">
      <c r="A18" s="20" t="s">
        <v>57</v>
      </c>
      <c r="B18" s="17" t="s">
        <v>58</v>
      </c>
      <c r="C18" s="41">
        <v>211.221</v>
      </c>
      <c r="D18" s="41">
        <v>159.25243</v>
      </c>
      <c r="E18" s="37">
        <f t="shared" si="1"/>
        <v>-51.96857</v>
      </c>
      <c r="F18" s="38">
        <f t="shared" si="0"/>
        <v>75.39611591650451</v>
      </c>
    </row>
    <row r="19" spans="1:6" ht="39" customHeight="1">
      <c r="A19" s="20" t="s">
        <v>59</v>
      </c>
      <c r="B19" s="17" t="s">
        <v>60</v>
      </c>
      <c r="C19" s="41">
        <v>10.86</v>
      </c>
      <c r="D19" s="41">
        <v>9.05</v>
      </c>
      <c r="E19" s="37">
        <f t="shared" si="1"/>
        <v>-1.8099999999999987</v>
      </c>
      <c r="F19" s="38">
        <f t="shared" si="0"/>
        <v>83.33333333333334</v>
      </c>
    </row>
    <row r="20" spans="1:6" ht="21" customHeight="1">
      <c r="A20" s="21" t="s">
        <v>61</v>
      </c>
      <c r="B20" s="16" t="s">
        <v>27</v>
      </c>
      <c r="C20" s="28">
        <f>SUM(C21:C23)</f>
        <v>17527.24686</v>
      </c>
      <c r="D20" s="28">
        <f>SUM(D21:D23)</f>
        <v>15260.22855</v>
      </c>
      <c r="E20" s="28">
        <f t="shared" si="1"/>
        <v>-2267.0183099999995</v>
      </c>
      <c r="F20" s="22">
        <f t="shared" si="0"/>
        <v>87.06574781477117</v>
      </c>
    </row>
    <row r="21" spans="1:6" ht="21" customHeight="1">
      <c r="A21" s="20" t="s">
        <v>62</v>
      </c>
      <c r="B21" s="17" t="s">
        <v>63</v>
      </c>
      <c r="C21" s="41">
        <v>9679.2066</v>
      </c>
      <c r="D21" s="41">
        <v>8797.009460000001</v>
      </c>
      <c r="E21" s="37">
        <f t="shared" si="1"/>
        <v>-882.1971399999984</v>
      </c>
      <c r="F21" s="38">
        <f t="shared" si="0"/>
        <v>90.88564614376557</v>
      </c>
    </row>
    <row r="22" spans="1:6" ht="21" customHeight="1">
      <c r="A22" s="20" t="s">
        <v>64</v>
      </c>
      <c r="B22" s="17" t="s">
        <v>65</v>
      </c>
      <c r="C22" s="41">
        <v>7462.24026</v>
      </c>
      <c r="D22" s="41">
        <v>6354.72829</v>
      </c>
      <c r="E22" s="37">
        <f t="shared" si="1"/>
        <v>-1107.5119699999996</v>
      </c>
      <c r="F22" s="38">
        <f t="shared" si="0"/>
        <v>85.15845200084728</v>
      </c>
    </row>
    <row r="23" spans="1:6" ht="21" customHeight="1">
      <c r="A23" s="20" t="s">
        <v>66</v>
      </c>
      <c r="B23" s="17" t="s">
        <v>67</v>
      </c>
      <c r="C23" s="41">
        <v>385.8</v>
      </c>
      <c r="D23" s="41">
        <v>108.49080000000001</v>
      </c>
      <c r="E23" s="37">
        <f t="shared" si="1"/>
        <v>-277.30920000000003</v>
      </c>
      <c r="F23" s="38">
        <f t="shared" si="0"/>
        <v>28.120995334370143</v>
      </c>
    </row>
    <row r="24" spans="1:6" ht="21" customHeight="1">
      <c r="A24" s="21" t="s">
        <v>68</v>
      </c>
      <c r="B24" s="16" t="s">
        <v>28</v>
      </c>
      <c r="C24" s="28">
        <f>SUM(C25:C36)</f>
        <v>66708.98162000002</v>
      </c>
      <c r="D24" s="28">
        <f>SUM(D25:D36)</f>
        <v>65906.43362000001</v>
      </c>
      <c r="E24" s="28">
        <f t="shared" si="1"/>
        <v>-802.5480000000098</v>
      </c>
      <c r="F24" s="22">
        <f t="shared" si="0"/>
        <v>98.79694161039419</v>
      </c>
    </row>
    <row r="25" spans="1:6" ht="61.5" customHeight="1">
      <c r="A25" s="20">
        <v>3010</v>
      </c>
      <c r="B25" s="17" t="s">
        <v>111</v>
      </c>
      <c r="C25" s="34">
        <v>41562.75793000001</v>
      </c>
      <c r="D25" s="34">
        <v>41562.75793</v>
      </c>
      <c r="E25" s="29">
        <f t="shared" si="1"/>
        <v>0</v>
      </c>
      <c r="F25" s="18">
        <f t="shared" si="0"/>
        <v>99.99999999999997</v>
      </c>
    </row>
    <row r="26" spans="1:6" ht="41.25" customHeight="1">
      <c r="A26" s="20">
        <v>3020</v>
      </c>
      <c r="B26" s="17" t="s">
        <v>112</v>
      </c>
      <c r="C26" s="34">
        <v>192.13468999999998</v>
      </c>
      <c r="D26" s="34">
        <v>192.13468999999998</v>
      </c>
      <c r="E26" s="29">
        <f t="shared" si="1"/>
        <v>0</v>
      </c>
      <c r="F26" s="18">
        <f t="shared" si="0"/>
        <v>100</v>
      </c>
    </row>
    <row r="27" spans="1:6" ht="156" customHeight="1">
      <c r="A27" s="20">
        <v>3030</v>
      </c>
      <c r="B27" s="17" t="s">
        <v>113</v>
      </c>
      <c r="C27" s="34">
        <v>55.480000000000004</v>
      </c>
      <c r="D27" s="34">
        <v>44.17577</v>
      </c>
      <c r="E27" s="29">
        <f t="shared" si="1"/>
        <v>-11.304230000000004</v>
      </c>
      <c r="F27" s="18">
        <f t="shared" si="0"/>
        <v>79.6246755587599</v>
      </c>
    </row>
    <row r="28" spans="1:6" ht="42.75" customHeight="1">
      <c r="A28" s="20">
        <v>3040</v>
      </c>
      <c r="B28" s="17" t="s">
        <v>114</v>
      </c>
      <c r="C28" s="34">
        <v>20737.759479999997</v>
      </c>
      <c r="D28" s="34">
        <v>20627.585509999997</v>
      </c>
      <c r="E28" s="29">
        <f t="shared" si="1"/>
        <v>-110.17396999999983</v>
      </c>
      <c r="F28" s="18">
        <f t="shared" si="0"/>
        <v>99.46872770847664</v>
      </c>
    </row>
    <row r="29" spans="1:6" ht="42" customHeight="1">
      <c r="A29" s="20" t="s">
        <v>69</v>
      </c>
      <c r="B29" s="17" t="s">
        <v>70</v>
      </c>
      <c r="C29" s="34">
        <v>219.64051999999998</v>
      </c>
      <c r="D29" s="34">
        <v>177.65349</v>
      </c>
      <c r="E29" s="29">
        <f t="shared" si="1"/>
        <v>-41.987029999999976</v>
      </c>
      <c r="F29" s="18">
        <f t="shared" si="0"/>
        <v>80.88375041180927</v>
      </c>
    </row>
    <row r="30" spans="1:6" ht="40.5" customHeight="1">
      <c r="A30" s="20">
        <v>3100</v>
      </c>
      <c r="B30" s="17" t="s">
        <v>115</v>
      </c>
      <c r="C30" s="42">
        <v>2362.46</v>
      </c>
      <c r="D30" s="42">
        <v>2210.3006</v>
      </c>
      <c r="E30" s="29">
        <f t="shared" si="1"/>
        <v>-152.1594</v>
      </c>
      <c r="F30" s="18">
        <f t="shared" si="0"/>
        <v>93.55928142698713</v>
      </c>
    </row>
    <row r="31" spans="1:6" ht="21" customHeight="1">
      <c r="A31" s="20">
        <v>3130</v>
      </c>
      <c r="B31" s="17" t="s">
        <v>116</v>
      </c>
      <c r="C31" s="34">
        <v>223.41</v>
      </c>
      <c r="D31" s="34">
        <v>213.1854</v>
      </c>
      <c r="E31" s="29">
        <f t="shared" si="1"/>
        <v>-10.22460000000001</v>
      </c>
      <c r="F31" s="18">
        <f t="shared" si="0"/>
        <v>95.42339196992077</v>
      </c>
    </row>
    <row r="32" spans="1:6" ht="79.5" customHeight="1">
      <c r="A32" s="20">
        <v>3180</v>
      </c>
      <c r="B32" s="17" t="s">
        <v>117</v>
      </c>
      <c r="C32" s="42">
        <v>111.1</v>
      </c>
      <c r="D32" s="42">
        <v>104.68538</v>
      </c>
      <c r="E32" s="29">
        <f t="shared" si="1"/>
        <v>-6.414619999999999</v>
      </c>
      <c r="F32" s="18">
        <f t="shared" si="0"/>
        <v>94.22626462646264</v>
      </c>
    </row>
    <row r="33" spans="1:6" ht="21" customHeight="1">
      <c r="A33" s="20" t="s">
        <v>73</v>
      </c>
      <c r="B33" s="17" t="s">
        <v>30</v>
      </c>
      <c r="C33" s="42">
        <v>141.88</v>
      </c>
      <c r="D33" s="42">
        <v>111.98</v>
      </c>
      <c r="E33" s="29">
        <f t="shared" si="1"/>
        <v>-29.89999999999999</v>
      </c>
      <c r="F33" s="18">
        <f t="shared" si="0"/>
        <v>78.92585283338033</v>
      </c>
    </row>
    <row r="34" spans="1:6" ht="21" customHeight="1">
      <c r="A34" s="20" t="s">
        <v>74</v>
      </c>
      <c r="B34" s="17" t="s">
        <v>75</v>
      </c>
      <c r="C34" s="42">
        <v>72.08500000000001</v>
      </c>
      <c r="D34" s="42">
        <v>71.535</v>
      </c>
      <c r="E34" s="29">
        <f t="shared" si="1"/>
        <v>-0.5500000000000114</v>
      </c>
      <c r="F34" s="18">
        <f t="shared" si="0"/>
        <v>99.23701186099741</v>
      </c>
    </row>
    <row r="35" spans="1:6" ht="21" customHeight="1">
      <c r="A35" s="20" t="s">
        <v>128</v>
      </c>
      <c r="B35" s="17" t="s">
        <v>129</v>
      </c>
      <c r="C35" s="42">
        <v>23.424</v>
      </c>
      <c r="D35" s="42">
        <v>7.74985</v>
      </c>
      <c r="E35" s="29">
        <f>D35-C35</f>
        <v>-15.67415</v>
      </c>
      <c r="F35" s="18">
        <f>D35/C35*100</f>
        <v>33.08508367486339</v>
      </c>
    </row>
    <row r="36" spans="1:6" ht="21" customHeight="1">
      <c r="A36" s="20" t="s">
        <v>76</v>
      </c>
      <c r="B36" s="17" t="s">
        <v>29</v>
      </c>
      <c r="C36" s="42">
        <v>1006.85</v>
      </c>
      <c r="D36" s="42">
        <v>582.69</v>
      </c>
      <c r="E36" s="29">
        <f t="shared" si="1"/>
        <v>-424.15999999999997</v>
      </c>
      <c r="F36" s="18">
        <f t="shared" si="0"/>
        <v>57.87257287580076</v>
      </c>
    </row>
    <row r="37" spans="1:6" ht="21.75" customHeight="1">
      <c r="A37" s="21" t="s">
        <v>77</v>
      </c>
      <c r="B37" s="16" t="s">
        <v>14</v>
      </c>
      <c r="C37" s="28">
        <f>SUM(C38:C42)</f>
        <v>4398.766</v>
      </c>
      <c r="D37" s="28">
        <f>SUM(D38:D42)</f>
        <v>3749.1686299999997</v>
      </c>
      <c r="E37" s="28">
        <f aca="true" t="shared" si="2" ref="E37:E57">D37-C37</f>
        <v>-649.59737</v>
      </c>
      <c r="F37" s="22">
        <f aca="true" t="shared" si="3" ref="F37:F57">D37/C37*100</f>
        <v>85.2322817353776</v>
      </c>
    </row>
    <row r="38" spans="1:6" ht="21.75" customHeight="1">
      <c r="A38" s="20" t="s">
        <v>78</v>
      </c>
      <c r="B38" s="15" t="s">
        <v>32</v>
      </c>
      <c r="C38" s="42">
        <v>17</v>
      </c>
      <c r="D38" s="42">
        <v>7.35</v>
      </c>
      <c r="E38" s="29">
        <f t="shared" si="2"/>
        <v>-9.65</v>
      </c>
      <c r="F38" s="18">
        <f t="shared" si="3"/>
        <v>43.23529411764706</v>
      </c>
    </row>
    <row r="39" spans="1:6" ht="21.75" customHeight="1">
      <c r="A39" s="20" t="s">
        <v>79</v>
      </c>
      <c r="B39" s="15" t="s">
        <v>7</v>
      </c>
      <c r="C39" s="42">
        <v>1620.8239999999996</v>
      </c>
      <c r="D39" s="42">
        <v>1337.9556300000002</v>
      </c>
      <c r="E39" s="29">
        <f t="shared" si="2"/>
        <v>-282.86836999999946</v>
      </c>
      <c r="F39" s="18">
        <f t="shared" si="3"/>
        <v>82.54786639388362</v>
      </c>
    </row>
    <row r="40" spans="1:6" ht="21.75" customHeight="1">
      <c r="A40" s="20" t="s">
        <v>80</v>
      </c>
      <c r="B40" s="15" t="s">
        <v>33</v>
      </c>
      <c r="C40" s="42">
        <v>1847.3110000000001</v>
      </c>
      <c r="D40" s="42">
        <v>1609.1622399999997</v>
      </c>
      <c r="E40" s="29">
        <f t="shared" si="2"/>
        <v>-238.1487600000005</v>
      </c>
      <c r="F40" s="18">
        <f t="shared" si="3"/>
        <v>87.1083558751071</v>
      </c>
    </row>
    <row r="41" spans="1:6" ht="21.75" customHeight="1">
      <c r="A41" s="20" t="s">
        <v>81</v>
      </c>
      <c r="B41" s="15" t="s">
        <v>1</v>
      </c>
      <c r="C41" s="42">
        <v>615.912</v>
      </c>
      <c r="D41" s="42">
        <v>570.43922</v>
      </c>
      <c r="E41" s="29">
        <f t="shared" si="2"/>
        <v>-45.47278000000006</v>
      </c>
      <c r="F41" s="18">
        <f t="shared" si="3"/>
        <v>92.61700048058813</v>
      </c>
    </row>
    <row r="42" spans="1:6" ht="21.75" customHeight="1">
      <c r="A42" s="20" t="s">
        <v>82</v>
      </c>
      <c r="B42" s="15" t="s">
        <v>34</v>
      </c>
      <c r="C42" s="42">
        <v>297.719</v>
      </c>
      <c r="D42" s="42">
        <v>224.26154</v>
      </c>
      <c r="E42" s="29">
        <f t="shared" si="2"/>
        <v>-73.45746</v>
      </c>
      <c r="F42" s="18">
        <f t="shared" si="3"/>
        <v>75.32657976145292</v>
      </c>
    </row>
    <row r="43" spans="1:6" ht="21.75" customHeight="1">
      <c r="A43" s="21" t="s">
        <v>83</v>
      </c>
      <c r="B43" s="16" t="s">
        <v>2</v>
      </c>
      <c r="C43" s="28">
        <f>SUM(C44:C47)</f>
        <v>538.83838</v>
      </c>
      <c r="D43" s="28">
        <f>SUM(D44:D47)</f>
        <v>480.3743299999999</v>
      </c>
      <c r="E43" s="28">
        <f t="shared" si="2"/>
        <v>-58.46405000000016</v>
      </c>
      <c r="F43" s="22">
        <f t="shared" si="3"/>
        <v>89.14998408242558</v>
      </c>
    </row>
    <row r="44" spans="1:6" ht="39.75" customHeight="1">
      <c r="A44" s="20" t="s">
        <v>84</v>
      </c>
      <c r="B44" s="15" t="s">
        <v>85</v>
      </c>
      <c r="C44" s="39">
        <v>226.19</v>
      </c>
      <c r="D44" s="39">
        <v>199.12756999999996</v>
      </c>
      <c r="E44" s="29">
        <f t="shared" si="2"/>
        <v>-27.062430000000035</v>
      </c>
      <c r="F44" s="18">
        <f t="shared" si="3"/>
        <v>88.03553207480435</v>
      </c>
    </row>
    <row r="45" spans="1:6" ht="21" customHeight="1">
      <c r="A45" s="20" t="s">
        <v>86</v>
      </c>
      <c r="B45" s="15" t="s">
        <v>87</v>
      </c>
      <c r="C45" s="39">
        <v>170.219</v>
      </c>
      <c r="D45" s="39">
        <v>151.97125</v>
      </c>
      <c r="E45" s="29">
        <f t="shared" si="2"/>
        <v>-18.247749999999996</v>
      </c>
      <c r="F45" s="18">
        <f t="shared" si="3"/>
        <v>89.27983950087828</v>
      </c>
    </row>
    <row r="46" spans="1:6" ht="61.5" customHeight="1">
      <c r="A46" s="20" t="s">
        <v>88</v>
      </c>
      <c r="B46" s="15" t="s">
        <v>89</v>
      </c>
      <c r="C46" s="39">
        <v>22.62</v>
      </c>
      <c r="D46" s="39">
        <v>15.525</v>
      </c>
      <c r="E46" s="29">
        <f t="shared" si="2"/>
        <v>-7.095000000000001</v>
      </c>
      <c r="F46" s="18">
        <f t="shared" si="3"/>
        <v>68.63395225464191</v>
      </c>
    </row>
    <row r="47" spans="1:6" ht="43.5" customHeight="1">
      <c r="A47" s="20" t="s">
        <v>90</v>
      </c>
      <c r="B47" s="15" t="s">
        <v>91</v>
      </c>
      <c r="C47" s="39">
        <v>119.80938</v>
      </c>
      <c r="D47" s="39">
        <v>113.75050999999999</v>
      </c>
      <c r="E47" s="29">
        <f t="shared" si="2"/>
        <v>-6.058870000000013</v>
      </c>
      <c r="F47" s="18">
        <f t="shared" si="3"/>
        <v>94.94290847678202</v>
      </c>
    </row>
    <row r="48" spans="1:6" ht="21" customHeight="1">
      <c r="A48" s="21" t="s">
        <v>92</v>
      </c>
      <c r="B48" s="16" t="s">
        <v>13</v>
      </c>
      <c r="C48" s="28">
        <f>SUM(C49:C51)</f>
        <v>3242.3983199999993</v>
      </c>
      <c r="D48" s="28">
        <f>SUM(D49:D51)</f>
        <v>2219.1385099999993</v>
      </c>
      <c r="E48" s="28">
        <f>D48-C48</f>
        <v>-1023.25981</v>
      </c>
      <c r="F48" s="22">
        <f t="shared" si="3"/>
        <v>68.44126757381245</v>
      </c>
    </row>
    <row r="49" spans="1:6" ht="42" customHeight="1">
      <c r="A49" s="20" t="s">
        <v>93</v>
      </c>
      <c r="B49" s="15" t="s">
        <v>94</v>
      </c>
      <c r="C49" s="39">
        <v>427.71766</v>
      </c>
      <c r="D49" s="39">
        <v>283.56977000000006</v>
      </c>
      <c r="E49" s="29">
        <f t="shared" si="2"/>
        <v>-144.14788999999996</v>
      </c>
      <c r="F49" s="18">
        <f t="shared" si="3"/>
        <v>66.29835438639593</v>
      </c>
    </row>
    <row r="50" spans="1:6" ht="21" customHeight="1">
      <c r="A50" s="20" t="s">
        <v>95</v>
      </c>
      <c r="B50" s="15" t="s">
        <v>31</v>
      </c>
      <c r="C50" s="39">
        <v>2269.680659999999</v>
      </c>
      <c r="D50" s="39">
        <v>1391.2766199999994</v>
      </c>
      <c r="E50" s="29">
        <f t="shared" si="2"/>
        <v>-878.4040399999997</v>
      </c>
      <c r="F50" s="18">
        <f t="shared" si="3"/>
        <v>61.29834229631229</v>
      </c>
    </row>
    <row r="51" spans="1:6" ht="63" customHeight="1">
      <c r="A51" s="20" t="s">
        <v>123</v>
      </c>
      <c r="B51" s="15" t="s">
        <v>124</v>
      </c>
      <c r="C51" s="39">
        <v>545</v>
      </c>
      <c r="D51" s="39">
        <v>544.29212</v>
      </c>
      <c r="E51" s="29">
        <f>D51-C51</f>
        <v>-0.7078800000000456</v>
      </c>
      <c r="F51" s="18">
        <f>D51/C51*100</f>
        <v>99.87011376146788</v>
      </c>
    </row>
    <row r="52" spans="1:6" ht="47.25" customHeight="1">
      <c r="A52" s="21" t="s">
        <v>96</v>
      </c>
      <c r="B52" s="16" t="s">
        <v>35</v>
      </c>
      <c r="C52" s="28">
        <f>C53</f>
        <v>4148.9259999999995</v>
      </c>
      <c r="D52" s="28">
        <f>D53</f>
        <v>2061.98271</v>
      </c>
      <c r="E52" s="28">
        <f>D52-C52</f>
        <v>-2086.9432899999993</v>
      </c>
      <c r="F52" s="22">
        <f>D52/C52*100</f>
        <v>49.69919227289184</v>
      </c>
    </row>
    <row r="53" spans="1:6" ht="25.5" customHeight="1">
      <c r="A53" s="20" t="s">
        <v>97</v>
      </c>
      <c r="B53" s="15" t="s">
        <v>98</v>
      </c>
      <c r="C53" s="39">
        <v>4148.9259999999995</v>
      </c>
      <c r="D53" s="39">
        <v>2061.98271</v>
      </c>
      <c r="E53" s="29">
        <f>D53-C53</f>
        <v>-2086.9432899999993</v>
      </c>
      <c r="F53" s="18">
        <f>D53/C53*100</f>
        <v>49.69919227289184</v>
      </c>
    </row>
    <row r="54" spans="1:6" ht="25.5" customHeight="1">
      <c r="A54" s="21" t="s">
        <v>119</v>
      </c>
      <c r="B54" s="16" t="s">
        <v>120</v>
      </c>
      <c r="C54" s="28">
        <f>C55</f>
        <v>85.4</v>
      </c>
      <c r="D54" s="28">
        <f>D55</f>
        <v>0.39742000000000005</v>
      </c>
      <c r="E54" s="28">
        <f>D54-C54</f>
        <v>-85.00258000000001</v>
      </c>
      <c r="F54" s="22">
        <f>D54/C54*100</f>
        <v>0.46536299765807965</v>
      </c>
    </row>
    <row r="55" spans="1:6" ht="25.5" customHeight="1">
      <c r="A55" s="20" t="s">
        <v>121</v>
      </c>
      <c r="B55" s="15" t="s">
        <v>122</v>
      </c>
      <c r="C55" s="39">
        <v>85.4</v>
      </c>
      <c r="D55" s="39">
        <v>0.39742000000000005</v>
      </c>
      <c r="E55" s="29">
        <f>D55-C55</f>
        <v>-85.00258000000001</v>
      </c>
      <c r="F55" s="18">
        <f>D55/C55*100</f>
        <v>0.46536299765807965</v>
      </c>
    </row>
    <row r="56" spans="1:6" ht="26.25" customHeight="1">
      <c r="A56" s="21" t="s">
        <v>131</v>
      </c>
      <c r="B56" s="16" t="s">
        <v>132</v>
      </c>
      <c r="C56" s="28">
        <v>30</v>
      </c>
      <c r="D56" s="28">
        <v>0</v>
      </c>
      <c r="E56" s="28">
        <f t="shared" si="2"/>
        <v>-30</v>
      </c>
      <c r="F56" s="22">
        <f t="shared" si="3"/>
        <v>0</v>
      </c>
    </row>
    <row r="57" spans="1:6" ht="22.5" customHeight="1">
      <c r="A57" s="20" t="s">
        <v>133</v>
      </c>
      <c r="B57" s="15" t="s">
        <v>134</v>
      </c>
      <c r="C57" s="39">
        <v>30</v>
      </c>
      <c r="D57" s="39">
        <v>0</v>
      </c>
      <c r="E57" s="29">
        <f t="shared" si="2"/>
        <v>-30</v>
      </c>
      <c r="F57" s="18">
        <f t="shared" si="3"/>
        <v>0</v>
      </c>
    </row>
    <row r="58" spans="1:6" ht="21" customHeight="1">
      <c r="A58" s="21">
        <v>8000</v>
      </c>
      <c r="B58" s="16" t="s">
        <v>127</v>
      </c>
      <c r="C58" s="28">
        <f>SUM(C59:C64)</f>
        <v>14178.638919999998</v>
      </c>
      <c r="D58" s="28">
        <f>SUM(D59:D64)</f>
        <v>12254.502289999999</v>
      </c>
      <c r="E58" s="28">
        <f t="shared" si="1"/>
        <v>-1924.136629999999</v>
      </c>
      <c r="F58" s="22">
        <f aca="true" t="shared" si="4" ref="F58:F65">D58/C58*100</f>
        <v>86.42932766073996</v>
      </c>
    </row>
    <row r="59" spans="1:6" ht="21" customHeight="1">
      <c r="A59" s="20" t="s">
        <v>99</v>
      </c>
      <c r="B59" s="15" t="s">
        <v>8</v>
      </c>
      <c r="C59" s="39">
        <v>300</v>
      </c>
      <c r="D59" s="39">
        <v>0</v>
      </c>
      <c r="E59" s="29">
        <f t="shared" si="1"/>
        <v>-300</v>
      </c>
      <c r="F59" s="18">
        <f t="shared" si="4"/>
        <v>0</v>
      </c>
    </row>
    <row r="60" spans="1:6" ht="21" customHeight="1">
      <c r="A60" s="20" t="s">
        <v>100</v>
      </c>
      <c r="B60" s="15" t="s">
        <v>36</v>
      </c>
      <c r="C60" s="39">
        <v>109.125</v>
      </c>
      <c r="D60" s="39">
        <v>109.125</v>
      </c>
      <c r="E60" s="29">
        <f aca="true" t="shared" si="5" ref="E60:E65">D60-C60</f>
        <v>0</v>
      </c>
      <c r="F60" s="18">
        <f t="shared" si="4"/>
        <v>100</v>
      </c>
    </row>
    <row r="61" spans="1:6" ht="21" customHeight="1">
      <c r="A61" s="20" t="s">
        <v>137</v>
      </c>
      <c r="B61" s="15" t="s">
        <v>138</v>
      </c>
      <c r="C61" s="39">
        <v>246.10500000000002</v>
      </c>
      <c r="D61" s="39">
        <v>0</v>
      </c>
      <c r="E61" s="29">
        <f t="shared" si="5"/>
        <v>-246.10500000000002</v>
      </c>
      <c r="F61" s="18">
        <f t="shared" si="4"/>
        <v>0</v>
      </c>
    </row>
    <row r="62" spans="1:6" ht="21" customHeight="1">
      <c r="A62" s="20" t="s">
        <v>101</v>
      </c>
      <c r="B62" s="15" t="s">
        <v>15</v>
      </c>
      <c r="C62" s="39">
        <v>61.684999999999995</v>
      </c>
      <c r="D62" s="39">
        <v>42.80937</v>
      </c>
      <c r="E62" s="29">
        <f t="shared" si="5"/>
        <v>-18.875629999999994</v>
      </c>
      <c r="F62" s="18">
        <f t="shared" si="4"/>
        <v>69.3999675772068</v>
      </c>
    </row>
    <row r="63" spans="1:6" ht="21" customHeight="1">
      <c r="A63" s="20" t="s">
        <v>102</v>
      </c>
      <c r="B63" s="15" t="s">
        <v>12</v>
      </c>
      <c r="C63" s="39">
        <v>13370.723919999999</v>
      </c>
      <c r="D63" s="39">
        <v>12068.567919999998</v>
      </c>
      <c r="E63" s="29">
        <f t="shared" si="5"/>
        <v>-1302.1560000000009</v>
      </c>
      <c r="F63" s="18">
        <f t="shared" si="4"/>
        <v>90.2611406249124</v>
      </c>
    </row>
    <row r="64" spans="1:6" ht="21" customHeight="1">
      <c r="A64" s="20" t="s">
        <v>103</v>
      </c>
      <c r="B64" s="15" t="s">
        <v>6</v>
      </c>
      <c r="C64" s="39">
        <v>91</v>
      </c>
      <c r="D64" s="39">
        <v>34</v>
      </c>
      <c r="E64" s="29">
        <f t="shared" si="5"/>
        <v>-57</v>
      </c>
      <c r="F64" s="18">
        <f t="shared" si="4"/>
        <v>37.362637362637365</v>
      </c>
    </row>
    <row r="65" spans="1:6" ht="21" customHeight="1">
      <c r="A65" s="59" t="s">
        <v>3</v>
      </c>
      <c r="B65" s="60"/>
      <c r="C65" s="30">
        <f>C58+C56+C52+C48+C43+C37+C24+C20+C54+C11+C9</f>
        <v>170904.23049000002</v>
      </c>
      <c r="D65" s="30">
        <f>D58+D56+D52+D48+D43+D37+D24+D20+D54+D11+D9</f>
        <v>152530.08906</v>
      </c>
      <c r="E65" s="31">
        <f t="shared" si="5"/>
        <v>-18374.141430000018</v>
      </c>
      <c r="F65" s="19">
        <f t="shared" si="4"/>
        <v>89.24886682013695</v>
      </c>
    </row>
    <row r="66" spans="1:6" ht="21" customHeight="1">
      <c r="A66" s="61" t="s">
        <v>21</v>
      </c>
      <c r="B66" s="62"/>
      <c r="C66" s="62"/>
      <c r="D66" s="62"/>
      <c r="E66" s="62"/>
      <c r="F66" s="63"/>
    </row>
    <row r="67" spans="1:6" ht="21" customHeight="1">
      <c r="A67" s="21" t="s">
        <v>41</v>
      </c>
      <c r="B67" s="16" t="s">
        <v>26</v>
      </c>
      <c r="C67" s="28">
        <f>C68</f>
        <v>67.842</v>
      </c>
      <c r="D67" s="28">
        <f>D68</f>
        <v>13.37951</v>
      </c>
      <c r="E67" s="28">
        <f aca="true" t="shared" si="6" ref="E67:E76">D67-C67</f>
        <v>-54.46249</v>
      </c>
      <c r="F67" s="22">
        <f aca="true" t="shared" si="7" ref="F67:F76">D67/C67*100</f>
        <v>19.721573656437016</v>
      </c>
    </row>
    <row r="68" spans="1:6" ht="78.75" customHeight="1">
      <c r="A68" s="20" t="s">
        <v>42</v>
      </c>
      <c r="B68" s="15" t="s">
        <v>43</v>
      </c>
      <c r="C68" s="39">
        <v>67.842</v>
      </c>
      <c r="D68" s="39">
        <v>13.37951</v>
      </c>
      <c r="E68" s="29">
        <f t="shared" si="6"/>
        <v>-54.46249</v>
      </c>
      <c r="F68" s="18">
        <f t="shared" si="7"/>
        <v>19.721573656437016</v>
      </c>
    </row>
    <row r="69" spans="1:6" ht="21" customHeight="1">
      <c r="A69" s="21" t="s">
        <v>44</v>
      </c>
      <c r="B69" s="16" t="s">
        <v>0</v>
      </c>
      <c r="C69" s="28">
        <f>SUM(C70:C71)</f>
        <v>4131.003</v>
      </c>
      <c r="D69" s="28">
        <f>SUM(D70:D71)</f>
        <v>1271.1719199999998</v>
      </c>
      <c r="E69" s="28">
        <f t="shared" si="6"/>
        <v>-2859.83108</v>
      </c>
      <c r="F69" s="22">
        <f t="shared" si="7"/>
        <v>30.771508033279083</v>
      </c>
    </row>
    <row r="70" spans="1:6" ht="21" customHeight="1">
      <c r="A70" s="20" t="s">
        <v>45</v>
      </c>
      <c r="B70" s="15" t="s">
        <v>46</v>
      </c>
      <c r="C70" s="39">
        <v>1002.5970000000001</v>
      </c>
      <c r="D70" s="39">
        <v>192.50454</v>
      </c>
      <c r="E70" s="29">
        <f t="shared" si="6"/>
        <v>-810.0924600000001</v>
      </c>
      <c r="F70" s="18">
        <f t="shared" si="7"/>
        <v>19.200590067594455</v>
      </c>
    </row>
    <row r="71" spans="1:6" ht="60" customHeight="1">
      <c r="A71" s="20" t="s">
        <v>47</v>
      </c>
      <c r="B71" s="15" t="s">
        <v>48</v>
      </c>
      <c r="C71" s="39">
        <v>3128.4059999999995</v>
      </c>
      <c r="D71" s="40">
        <v>1078.6673799999999</v>
      </c>
      <c r="E71" s="29">
        <f t="shared" si="6"/>
        <v>-2049.7386199999996</v>
      </c>
      <c r="F71" s="18">
        <f t="shared" si="7"/>
        <v>34.47977596258286</v>
      </c>
    </row>
    <row r="72" spans="1:6" ht="21" customHeight="1">
      <c r="A72" s="21" t="s">
        <v>61</v>
      </c>
      <c r="B72" s="16" t="s">
        <v>27</v>
      </c>
      <c r="C72" s="28">
        <f>SUM(C73:C74)</f>
        <v>1005.36</v>
      </c>
      <c r="D72" s="28">
        <f>SUM(D73:D74)</f>
        <v>481.73641</v>
      </c>
      <c r="E72" s="28">
        <f t="shared" si="6"/>
        <v>-523.62359</v>
      </c>
      <c r="F72" s="22">
        <f t="shared" si="7"/>
        <v>47.91680691493594</v>
      </c>
    </row>
    <row r="73" spans="1:6" ht="21" customHeight="1">
      <c r="A73" s="20" t="s">
        <v>62</v>
      </c>
      <c r="B73" s="15" t="s">
        <v>63</v>
      </c>
      <c r="C73" s="39">
        <v>702.423</v>
      </c>
      <c r="D73" s="39">
        <v>236.32941</v>
      </c>
      <c r="E73" s="29">
        <f t="shared" si="6"/>
        <v>-466.09359</v>
      </c>
      <c r="F73" s="18">
        <f t="shared" si="7"/>
        <v>33.64488491977056</v>
      </c>
    </row>
    <row r="74" spans="1:6" ht="21" customHeight="1">
      <c r="A74" s="20" t="s">
        <v>64</v>
      </c>
      <c r="B74" s="15" t="s">
        <v>65</v>
      </c>
      <c r="C74" s="39">
        <v>302.937</v>
      </c>
      <c r="D74" s="40">
        <v>245.407</v>
      </c>
      <c r="E74" s="29">
        <f t="shared" si="6"/>
        <v>-57.53</v>
      </c>
      <c r="F74" s="18">
        <f t="shared" si="7"/>
        <v>81.00925274892138</v>
      </c>
    </row>
    <row r="75" spans="1:6" ht="21" customHeight="1">
      <c r="A75" s="21" t="s">
        <v>68</v>
      </c>
      <c r="B75" s="16" t="s">
        <v>28</v>
      </c>
      <c r="C75" s="28">
        <f>SUM(C76:C77)</f>
        <v>262.998</v>
      </c>
      <c r="D75" s="28">
        <f>SUM(D76:D77)</f>
        <v>86.90948</v>
      </c>
      <c r="E75" s="28">
        <f t="shared" si="6"/>
        <v>-176.08852</v>
      </c>
      <c r="F75" s="22">
        <f t="shared" si="7"/>
        <v>33.045680955748715</v>
      </c>
    </row>
    <row r="76" spans="1:6" ht="60" customHeight="1">
      <c r="A76" s="20" t="s">
        <v>71</v>
      </c>
      <c r="B76" s="15" t="s">
        <v>72</v>
      </c>
      <c r="C76" s="39">
        <v>239.574</v>
      </c>
      <c r="D76" s="39">
        <v>79.15966</v>
      </c>
      <c r="E76" s="29">
        <f t="shared" si="6"/>
        <v>-160.41434</v>
      </c>
      <c r="F76" s="18">
        <f t="shared" si="7"/>
        <v>33.041840934325094</v>
      </c>
    </row>
    <row r="77" spans="1:6" ht="21.75" customHeight="1">
      <c r="A77" s="20" t="s">
        <v>128</v>
      </c>
      <c r="B77" s="15" t="s">
        <v>129</v>
      </c>
      <c r="C77" s="39">
        <v>23.424</v>
      </c>
      <c r="D77" s="39">
        <v>7.74982</v>
      </c>
      <c r="E77" s="29">
        <f aca="true" t="shared" si="8" ref="E77:E82">D77-C77</f>
        <v>-15.67418</v>
      </c>
      <c r="F77" s="18">
        <f aca="true" t="shared" si="9" ref="F77:F82">D77/C77*100</f>
        <v>33.084955601092894</v>
      </c>
    </row>
    <row r="78" spans="1:6" ht="21.75" customHeight="1">
      <c r="A78" s="21" t="s">
        <v>77</v>
      </c>
      <c r="B78" s="16" t="s">
        <v>14</v>
      </c>
      <c r="C78" s="28">
        <f>SUM(C79:C83)</f>
        <v>485.19520000000006</v>
      </c>
      <c r="D78" s="28">
        <f>SUM(D79:D83)</f>
        <v>230.92337</v>
      </c>
      <c r="E78" s="28">
        <f t="shared" si="8"/>
        <v>-254.27183000000005</v>
      </c>
      <c r="F78" s="22">
        <f t="shared" si="9"/>
        <v>47.59391065698918</v>
      </c>
    </row>
    <row r="79" spans="1:6" ht="39.75" customHeight="1">
      <c r="A79" s="20" t="s">
        <v>78</v>
      </c>
      <c r="B79" s="15" t="s">
        <v>32</v>
      </c>
      <c r="C79" s="39">
        <v>9.6</v>
      </c>
      <c r="D79" s="39">
        <v>2.078</v>
      </c>
      <c r="E79" s="29">
        <f t="shared" si="8"/>
        <v>-7.522</v>
      </c>
      <c r="F79" s="18">
        <f t="shared" si="9"/>
        <v>21.645833333333332</v>
      </c>
    </row>
    <row r="80" spans="1:6" ht="21.75" customHeight="1">
      <c r="A80" s="20" t="s">
        <v>79</v>
      </c>
      <c r="B80" s="15" t="s">
        <v>7</v>
      </c>
      <c r="C80" s="39">
        <v>39</v>
      </c>
      <c r="D80" s="40">
        <v>0.31686000000000003</v>
      </c>
      <c r="E80" s="29">
        <f t="shared" si="8"/>
        <v>-38.68314</v>
      </c>
      <c r="F80" s="18">
        <f t="shared" si="9"/>
        <v>0.8124615384615385</v>
      </c>
    </row>
    <row r="81" spans="1:6" ht="21.75" customHeight="1">
      <c r="A81" s="20" t="s">
        <v>80</v>
      </c>
      <c r="B81" s="15" t="s">
        <v>33</v>
      </c>
      <c r="C81" s="39">
        <v>245.60320000000002</v>
      </c>
      <c r="D81" s="40">
        <v>198.71857</v>
      </c>
      <c r="E81" s="29">
        <f t="shared" si="8"/>
        <v>-46.884630000000016</v>
      </c>
      <c r="F81" s="18">
        <f t="shared" si="9"/>
        <v>80.91041566233665</v>
      </c>
    </row>
    <row r="82" spans="1:6" ht="21.75" customHeight="1">
      <c r="A82" s="20" t="s">
        <v>81</v>
      </c>
      <c r="B82" s="15" t="s">
        <v>1</v>
      </c>
      <c r="C82" s="39">
        <v>95.992</v>
      </c>
      <c r="D82" s="40">
        <v>29.809940000000005</v>
      </c>
      <c r="E82" s="29">
        <f t="shared" si="8"/>
        <v>-66.18206</v>
      </c>
      <c r="F82" s="18">
        <f t="shared" si="9"/>
        <v>31.054608717393116</v>
      </c>
    </row>
    <row r="83" spans="1:6" ht="21.75" customHeight="1">
      <c r="A83" s="20" t="s">
        <v>82</v>
      </c>
      <c r="B83" s="15" t="s">
        <v>34</v>
      </c>
      <c r="C83" s="39">
        <v>95</v>
      </c>
      <c r="D83" s="40">
        <v>0</v>
      </c>
      <c r="E83" s="29">
        <f aca="true" t="shared" si="10" ref="E83:E89">D83-C83</f>
        <v>-95</v>
      </c>
      <c r="F83" s="18">
        <f aca="true" t="shared" si="11" ref="F83:F89">D83/C83*100</f>
        <v>0</v>
      </c>
    </row>
    <row r="84" spans="1:6" ht="21.75" customHeight="1">
      <c r="A84" s="21" t="s">
        <v>83</v>
      </c>
      <c r="B84" s="16" t="s">
        <v>2</v>
      </c>
      <c r="C84" s="43">
        <f>C85</f>
        <v>777.638</v>
      </c>
      <c r="D84" s="43">
        <f>D85</f>
        <v>0</v>
      </c>
      <c r="E84" s="28">
        <f t="shared" si="10"/>
        <v>-777.638</v>
      </c>
      <c r="F84" s="22">
        <f t="shared" si="11"/>
        <v>0</v>
      </c>
    </row>
    <row r="85" spans="1:6" ht="21.75" customHeight="1">
      <c r="A85" s="20" t="s">
        <v>86</v>
      </c>
      <c r="B85" s="15" t="s">
        <v>87</v>
      </c>
      <c r="C85" s="39">
        <v>777.638</v>
      </c>
      <c r="D85" s="39">
        <v>0</v>
      </c>
      <c r="E85" s="29">
        <f t="shared" si="10"/>
        <v>-777.638</v>
      </c>
      <c r="F85" s="18">
        <f t="shared" si="11"/>
        <v>0</v>
      </c>
    </row>
    <row r="86" spans="1:6" ht="21" customHeight="1">
      <c r="A86" s="21" t="s">
        <v>92</v>
      </c>
      <c r="B86" s="16" t="s">
        <v>13</v>
      </c>
      <c r="C86" s="43">
        <f>SUM(C87:C89)</f>
        <v>1573.6019999999999</v>
      </c>
      <c r="D86" s="43">
        <f>SUM(D87:D89)</f>
        <v>416.8054</v>
      </c>
      <c r="E86" s="28">
        <f t="shared" si="10"/>
        <v>-1156.7966</v>
      </c>
      <c r="F86" s="22">
        <f t="shared" si="11"/>
        <v>26.487345593104234</v>
      </c>
    </row>
    <row r="87" spans="1:6" ht="21" customHeight="1">
      <c r="A87" s="20" t="s">
        <v>104</v>
      </c>
      <c r="B87" s="15" t="s">
        <v>105</v>
      </c>
      <c r="C87" s="39">
        <v>270</v>
      </c>
      <c r="D87" s="39">
        <v>0</v>
      </c>
      <c r="E87" s="29">
        <f t="shared" si="10"/>
        <v>-270</v>
      </c>
      <c r="F87" s="18">
        <f t="shared" si="11"/>
        <v>0</v>
      </c>
    </row>
    <row r="88" spans="1:6" ht="40.5" customHeight="1">
      <c r="A88" s="20" t="s">
        <v>93</v>
      </c>
      <c r="B88" s="15" t="s">
        <v>94</v>
      </c>
      <c r="C88" s="39">
        <v>1283.232</v>
      </c>
      <c r="D88" s="40">
        <v>407.16199</v>
      </c>
      <c r="E88" s="29">
        <f t="shared" si="10"/>
        <v>-876.0700099999999</v>
      </c>
      <c r="F88" s="18">
        <f t="shared" si="11"/>
        <v>31.729413699159625</v>
      </c>
    </row>
    <row r="89" spans="1:6" ht="21.75" customHeight="1">
      <c r="A89" s="20" t="s">
        <v>95</v>
      </c>
      <c r="B89" s="15" t="s">
        <v>31</v>
      </c>
      <c r="C89" s="39">
        <v>20.37</v>
      </c>
      <c r="D89" s="40">
        <v>9.64341</v>
      </c>
      <c r="E89" s="29">
        <f t="shared" si="10"/>
        <v>-10.726590000000002</v>
      </c>
      <c r="F89" s="18">
        <f t="shared" si="11"/>
        <v>47.34123711340206</v>
      </c>
    </row>
    <row r="90" spans="1:6" ht="21" customHeight="1">
      <c r="A90" s="21" t="s">
        <v>106</v>
      </c>
      <c r="B90" s="16" t="s">
        <v>9</v>
      </c>
      <c r="C90" s="28">
        <f>SUM(C91:C92)</f>
        <v>1530.17742</v>
      </c>
      <c r="D90" s="28">
        <f>SUM(D91:D92)</f>
        <v>430.50245</v>
      </c>
      <c r="E90" s="28">
        <f aca="true" t="shared" si="12" ref="E90:E102">D90-C90</f>
        <v>-1099.67497</v>
      </c>
      <c r="F90" s="22">
        <f aca="true" t="shared" si="13" ref="F90:F102">D90/C90*100</f>
        <v>28.134152574281224</v>
      </c>
    </row>
    <row r="91" spans="1:6" ht="21" customHeight="1">
      <c r="A91" s="20" t="s">
        <v>107</v>
      </c>
      <c r="B91" s="15" t="s">
        <v>108</v>
      </c>
      <c r="C91" s="39">
        <v>1477.10342</v>
      </c>
      <c r="D91" s="39">
        <v>430.50245</v>
      </c>
      <c r="E91" s="29">
        <f t="shared" si="12"/>
        <v>-1046.60097</v>
      </c>
      <c r="F91" s="18">
        <f t="shared" si="13"/>
        <v>29.145044562959583</v>
      </c>
    </row>
    <row r="92" spans="1:6" ht="43.5" customHeight="1">
      <c r="A92" s="20" t="s">
        <v>125</v>
      </c>
      <c r="B92" s="15" t="s">
        <v>126</v>
      </c>
      <c r="C92" s="39">
        <v>53.074</v>
      </c>
      <c r="D92" s="39">
        <v>0</v>
      </c>
      <c r="E92" s="29">
        <f>D92-C92</f>
        <v>-53.074</v>
      </c>
      <c r="F92" s="18">
        <f>D92/C92*100</f>
        <v>0</v>
      </c>
    </row>
    <row r="93" spans="1:6" ht="41.25" customHeight="1">
      <c r="A93" s="21" t="s">
        <v>96</v>
      </c>
      <c r="B93" s="16" t="s">
        <v>35</v>
      </c>
      <c r="C93" s="28">
        <f>C94</f>
        <v>1320.4001999999998</v>
      </c>
      <c r="D93" s="28">
        <f>D94</f>
        <v>54.2313</v>
      </c>
      <c r="E93" s="28">
        <f t="shared" si="12"/>
        <v>-1266.1689</v>
      </c>
      <c r="F93" s="22">
        <f t="shared" si="13"/>
        <v>4.107186593882673</v>
      </c>
    </row>
    <row r="94" spans="1:6" ht="21" customHeight="1">
      <c r="A94" s="20" t="s">
        <v>97</v>
      </c>
      <c r="B94" s="15" t="s">
        <v>98</v>
      </c>
      <c r="C94" s="39">
        <v>1320.4001999999998</v>
      </c>
      <c r="D94" s="40">
        <v>54.2313</v>
      </c>
      <c r="E94" s="29">
        <f t="shared" si="12"/>
        <v>-1266.1689</v>
      </c>
      <c r="F94" s="18">
        <f t="shared" si="13"/>
        <v>4.107186593882673</v>
      </c>
    </row>
    <row r="95" spans="1:6" ht="21" customHeight="1">
      <c r="A95" s="21" t="s">
        <v>131</v>
      </c>
      <c r="B95" s="16" t="s">
        <v>132</v>
      </c>
      <c r="C95" s="28">
        <f>C96</f>
        <v>286.90000000000003</v>
      </c>
      <c r="D95" s="28">
        <f>D96</f>
        <v>286.90000000000003</v>
      </c>
      <c r="E95" s="28">
        <f aca="true" t="shared" si="14" ref="E95:E100">D95-C95</f>
        <v>0</v>
      </c>
      <c r="F95" s="22">
        <f aca="true" t="shared" si="15" ref="F95:F100">D95/C95*100</f>
        <v>100</v>
      </c>
    </row>
    <row r="96" spans="1:6" ht="21" customHeight="1">
      <c r="A96" s="20" t="s">
        <v>139</v>
      </c>
      <c r="B96" s="15" t="s">
        <v>140</v>
      </c>
      <c r="C96" s="39">
        <v>286.90000000000003</v>
      </c>
      <c r="D96" s="40">
        <v>286.90000000000003</v>
      </c>
      <c r="E96" s="29">
        <f t="shared" si="14"/>
        <v>0</v>
      </c>
      <c r="F96" s="18">
        <f t="shared" si="15"/>
        <v>100</v>
      </c>
    </row>
    <row r="97" spans="1:6" ht="21" customHeight="1">
      <c r="A97" s="21" t="s">
        <v>135</v>
      </c>
      <c r="B97" s="16" t="s">
        <v>136</v>
      </c>
      <c r="C97" s="28">
        <f>C98+C99+C100</f>
        <v>2535</v>
      </c>
      <c r="D97" s="28">
        <f>D98+D99+D100</f>
        <v>1535</v>
      </c>
      <c r="E97" s="28">
        <f t="shared" si="14"/>
        <v>-1000</v>
      </c>
      <c r="F97" s="22">
        <f t="shared" si="15"/>
        <v>60.552268244575934</v>
      </c>
    </row>
    <row r="98" spans="1:6" ht="21" customHeight="1">
      <c r="A98" s="20" t="s">
        <v>141</v>
      </c>
      <c r="B98" s="15" t="s">
        <v>142</v>
      </c>
      <c r="C98" s="39">
        <v>1000</v>
      </c>
      <c r="D98" s="40">
        <v>1000</v>
      </c>
      <c r="E98" s="29">
        <f t="shared" si="14"/>
        <v>0</v>
      </c>
      <c r="F98" s="18">
        <f t="shared" si="15"/>
        <v>100</v>
      </c>
    </row>
    <row r="99" spans="1:6" ht="42" customHeight="1">
      <c r="A99" s="20" t="s">
        <v>137</v>
      </c>
      <c r="B99" s="15" t="s">
        <v>138</v>
      </c>
      <c r="C99" s="39">
        <v>535</v>
      </c>
      <c r="D99" s="40">
        <v>535</v>
      </c>
      <c r="E99" s="29">
        <f t="shared" si="14"/>
        <v>0</v>
      </c>
      <c r="F99" s="18">
        <f t="shared" si="15"/>
        <v>100</v>
      </c>
    </row>
    <row r="100" spans="1:6" ht="22.5" customHeight="1">
      <c r="A100" s="20" t="s">
        <v>103</v>
      </c>
      <c r="B100" s="15" t="s">
        <v>6</v>
      </c>
      <c r="C100" s="39">
        <v>1000</v>
      </c>
      <c r="D100" s="40">
        <v>0</v>
      </c>
      <c r="E100" s="29">
        <f t="shared" si="14"/>
        <v>-1000</v>
      </c>
      <c r="F100" s="18">
        <f t="shared" si="15"/>
        <v>0</v>
      </c>
    </row>
    <row r="101" spans="1:6" ht="21" customHeight="1">
      <c r="A101" s="21" t="s">
        <v>109</v>
      </c>
      <c r="B101" s="16" t="s">
        <v>11</v>
      </c>
      <c r="C101" s="28">
        <f>C102</f>
        <v>126.87998000000002</v>
      </c>
      <c r="D101" s="28">
        <f>D102</f>
        <v>4.8</v>
      </c>
      <c r="E101" s="28">
        <f t="shared" si="12"/>
        <v>-122.07998000000002</v>
      </c>
      <c r="F101" s="22">
        <f t="shared" si="13"/>
        <v>3.783102740085551</v>
      </c>
    </row>
    <row r="102" spans="1:6" ht="21" customHeight="1">
      <c r="A102" s="20" t="s">
        <v>110</v>
      </c>
      <c r="B102" s="15" t="s">
        <v>10</v>
      </c>
      <c r="C102" s="39">
        <v>126.87998000000002</v>
      </c>
      <c r="D102" s="40">
        <v>4.8</v>
      </c>
      <c r="E102" s="29">
        <f t="shared" si="12"/>
        <v>-122.07998000000002</v>
      </c>
      <c r="F102" s="18">
        <f t="shared" si="13"/>
        <v>3.783102740085551</v>
      </c>
    </row>
    <row r="103" spans="1:6" ht="21.75" customHeight="1">
      <c r="A103" s="64" t="s">
        <v>4</v>
      </c>
      <c r="B103" s="65"/>
      <c r="C103" s="30">
        <f>C67+C69+C72+C75+C78+C84+C86+C90+C93+C95+C97+C101</f>
        <v>14102.995799999997</v>
      </c>
      <c r="D103" s="30">
        <f>D67+D69+D72+D75+D78+D84+D86+D90+D93+D95+D97+D101</f>
        <v>4812.35984</v>
      </c>
      <c r="E103" s="31">
        <f>D103-C103</f>
        <v>-9290.635959999996</v>
      </c>
      <c r="F103" s="23">
        <f>D103/C103*100</f>
        <v>34.122961590898306</v>
      </c>
    </row>
    <row r="104" spans="1:6" ht="41.25" customHeight="1" thickBot="1">
      <c r="A104" s="54" t="s">
        <v>23</v>
      </c>
      <c r="B104" s="55"/>
      <c r="C104" s="32">
        <f>C103+C65</f>
        <v>185007.22629000002</v>
      </c>
      <c r="D104" s="32">
        <f>D103+D65</f>
        <v>157342.4489</v>
      </c>
      <c r="E104" s="33">
        <f>D104-C104</f>
        <v>-27664.777390000032</v>
      </c>
      <c r="F104" s="24">
        <f>D104/C104*100</f>
        <v>85.04665036886975</v>
      </c>
    </row>
    <row r="105" ht="12" customHeight="1"/>
    <row r="106" spans="1:6" ht="20.25">
      <c r="A106" s="6" t="s">
        <v>24</v>
      </c>
      <c r="B106" s="6"/>
      <c r="C106" s="7"/>
      <c r="D106" s="8"/>
      <c r="E106" s="10" t="s">
        <v>25</v>
      </c>
      <c r="F106" s="9"/>
    </row>
    <row r="107" spans="2:6" ht="8.25" customHeight="1">
      <c r="B107" s="6"/>
      <c r="C107" s="7"/>
      <c r="D107" s="11"/>
      <c r="E107" s="11"/>
      <c r="F107" s="9"/>
    </row>
    <row r="108" spans="1:6" ht="18.75">
      <c r="A108" s="14" t="s">
        <v>37</v>
      </c>
      <c r="B108" s="14"/>
      <c r="C108" s="12"/>
      <c r="D108" s="5"/>
      <c r="E108" s="5"/>
      <c r="F108" s="13"/>
    </row>
    <row r="110" spans="3:5" ht="12.75">
      <c r="C110" s="26"/>
      <c r="D110" s="26"/>
      <c r="E110" s="25"/>
    </row>
    <row r="111" spans="3:5" ht="12.75">
      <c r="C111" s="26"/>
      <c r="D111" s="26"/>
      <c r="E111" s="25"/>
    </row>
    <row r="112" spans="3:5" ht="12.75">
      <c r="C112" s="27"/>
      <c r="D112" s="27"/>
      <c r="E112" s="25"/>
    </row>
    <row r="113" spans="3:5" ht="12.75">
      <c r="C113" s="25"/>
      <c r="D113" s="25"/>
      <c r="E113" s="25"/>
    </row>
  </sheetData>
  <sheetProtection/>
  <mergeCells count="14">
    <mergeCell ref="A104:B104"/>
    <mergeCell ref="A8:F8"/>
    <mergeCell ref="A65:B65"/>
    <mergeCell ref="A66:F66"/>
    <mergeCell ref="A103:B103"/>
    <mergeCell ref="D6:D7"/>
    <mergeCell ref="A1:F1"/>
    <mergeCell ref="A2:F2"/>
    <mergeCell ref="A3:F3"/>
    <mergeCell ref="B4:F4"/>
    <mergeCell ref="E6:F6"/>
    <mergeCell ref="A6:A7"/>
    <mergeCell ref="B6:B7"/>
    <mergeCell ref="C6:C7"/>
  </mergeCells>
  <printOptions horizontalCentered="1"/>
  <pageMargins left="0.3937007874015748" right="0.11811023622047245" top="0.3937007874015748" bottom="0.3937007874015748" header="0" footer="0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2017-07-17T08:28:34Z</cp:lastPrinted>
  <dcterms:created xsi:type="dcterms:W3CDTF">2003-05-15T08:01:05Z</dcterms:created>
  <dcterms:modified xsi:type="dcterms:W3CDTF">2017-07-17T10:12:35Z</dcterms:modified>
  <cp:category/>
  <cp:version/>
  <cp:contentType/>
  <cp:contentStatus/>
</cp:coreProperties>
</file>